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en\Downloads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" l="1"/>
  <c r="L49" i="1"/>
  <c r="L48" i="1"/>
  <c r="L47" i="1"/>
  <c r="L39" i="1"/>
  <c r="L38" i="1"/>
  <c r="Q38" i="1"/>
  <c r="Q39" i="1"/>
  <c r="Q40" i="1"/>
  <c r="L37" i="1"/>
  <c r="Q36" i="1"/>
  <c r="Q35" i="1"/>
  <c r="Q34" i="1"/>
  <c r="Q33" i="1"/>
  <c r="L19" i="1"/>
  <c r="L16" i="1"/>
  <c r="L17" i="1"/>
  <c r="L20" i="1"/>
  <c r="L21" i="1"/>
  <c r="L22" i="1"/>
  <c r="L23" i="1"/>
  <c r="L24" i="1"/>
  <c r="L25" i="1"/>
  <c r="L18" i="1"/>
  <c r="Q15" i="1"/>
  <c r="Q14" i="1"/>
  <c r="Q13" i="1"/>
  <c r="Q12" i="1"/>
  <c r="L12" i="1" s="1"/>
  <c r="Q11" i="1"/>
  <c r="L11" i="1" s="1"/>
  <c r="Q10" i="1"/>
  <c r="Q9" i="1"/>
  <c r="L9" i="1" s="1"/>
  <c r="Q8" i="1"/>
  <c r="L8" i="1" s="1"/>
  <c r="Q7" i="1"/>
  <c r="L7" i="1" s="1"/>
  <c r="L10" i="1"/>
  <c r="L13" i="1"/>
  <c r="L14" i="1"/>
  <c r="L15" i="1"/>
  <c r="N33" i="1" l="1"/>
  <c r="O33" i="1"/>
  <c r="P33" i="1"/>
  <c r="N32" i="1"/>
  <c r="O32" i="1"/>
  <c r="P32" i="1"/>
  <c r="N34" i="1"/>
  <c r="O34" i="1"/>
  <c r="P34" i="1"/>
  <c r="N36" i="1"/>
  <c r="O36" i="1"/>
  <c r="P36" i="1"/>
  <c r="N35" i="1"/>
  <c r="O35" i="1"/>
  <c r="P35" i="1"/>
  <c r="N37" i="1"/>
  <c r="O37" i="1"/>
  <c r="P37" i="1"/>
  <c r="N38" i="1"/>
  <c r="O38" i="1"/>
  <c r="P38" i="1"/>
  <c r="N39" i="1"/>
  <c r="O39" i="1"/>
  <c r="P39" i="1"/>
  <c r="N46" i="1"/>
  <c r="O46" i="1"/>
  <c r="P46" i="1"/>
  <c r="N48" i="1"/>
  <c r="O48" i="1"/>
  <c r="P48" i="1"/>
  <c r="N49" i="1"/>
  <c r="O49" i="1"/>
  <c r="P49" i="1"/>
  <c r="N50" i="1"/>
  <c r="O50" i="1"/>
  <c r="P50" i="1"/>
  <c r="N47" i="1"/>
  <c r="O47" i="1"/>
  <c r="P47" i="1"/>
  <c r="N51" i="1"/>
  <c r="O51" i="1"/>
  <c r="P51" i="1"/>
  <c r="N25" i="1"/>
  <c r="O25" i="1"/>
  <c r="P25" i="1"/>
  <c r="N8" i="1"/>
  <c r="O8" i="1"/>
  <c r="P8" i="1"/>
  <c r="N13" i="1"/>
  <c r="O13" i="1"/>
  <c r="P13" i="1"/>
  <c r="N24" i="1"/>
  <c r="O24" i="1"/>
  <c r="P24" i="1"/>
  <c r="N21" i="1"/>
  <c r="O21" i="1"/>
  <c r="P21" i="1"/>
  <c r="N17" i="1"/>
  <c r="O17" i="1"/>
  <c r="P17" i="1"/>
  <c r="N22" i="1"/>
  <c r="O22" i="1"/>
  <c r="P22" i="1"/>
  <c r="N23" i="1"/>
  <c r="O23" i="1"/>
  <c r="P23" i="1"/>
  <c r="N20" i="1"/>
  <c r="O20" i="1"/>
  <c r="P20" i="1"/>
  <c r="N10" i="1"/>
  <c r="O10" i="1"/>
  <c r="P10" i="1"/>
  <c r="N11" i="1"/>
  <c r="O11" i="1"/>
  <c r="P11" i="1"/>
  <c r="N16" i="1"/>
  <c r="O16" i="1"/>
  <c r="P16" i="1"/>
  <c r="N14" i="1"/>
  <c r="O14" i="1"/>
  <c r="P14" i="1"/>
  <c r="N15" i="1"/>
  <c r="O15" i="1"/>
  <c r="P15" i="1"/>
  <c r="N7" i="1"/>
  <c r="O7" i="1"/>
  <c r="P7" i="1"/>
  <c r="N19" i="1"/>
  <c r="O19" i="1"/>
  <c r="P19" i="1"/>
  <c r="N18" i="1"/>
  <c r="O18" i="1"/>
  <c r="P18" i="1"/>
  <c r="N12" i="1"/>
  <c r="O12" i="1"/>
  <c r="P12" i="1"/>
  <c r="P9" i="1"/>
  <c r="O9" i="1"/>
  <c r="N9" i="1"/>
  <c r="I54" i="1"/>
  <c r="Q48" i="1" l="1"/>
  <c r="Q37" i="1"/>
  <c r="Q32" i="1"/>
  <c r="L32" i="1" s="1"/>
  <c r="Q50" i="1"/>
  <c r="L34" i="1"/>
  <c r="Q51" i="1"/>
  <c r="Q49" i="1"/>
  <c r="Q47" i="1"/>
  <c r="L33" i="1"/>
  <c r="Q46" i="1"/>
  <c r="L46" i="1" s="1"/>
  <c r="H54" i="1"/>
  <c r="L35" i="1" l="1"/>
  <c r="L36" i="1"/>
  <c r="G54" i="1"/>
  <c r="F54" i="1"/>
</calcChain>
</file>

<file path=xl/sharedStrings.xml><?xml version="1.0" encoding="utf-8"?>
<sst xmlns="http://schemas.openxmlformats.org/spreadsheetml/2006/main" count="140" uniqueCount="66">
  <si>
    <t>RANKING NACIONAL 2024</t>
  </si>
  <si>
    <t>TIRADOR</t>
  </si>
  <si>
    <t>INSTITUCION</t>
  </si>
  <si>
    <t>CATEGORIA</t>
  </si>
  <si>
    <t>APERTURA</t>
  </si>
  <si>
    <t>NACIONAL</t>
  </si>
  <si>
    <t>BUE</t>
  </si>
  <si>
    <t>FAA</t>
  </si>
  <si>
    <t>RDT</t>
  </si>
  <si>
    <t>ABREGO RODRIGO</t>
  </si>
  <si>
    <t>BENDERSKY LUIS</t>
  </si>
  <si>
    <t>PANIAGUA ARIEL</t>
  </si>
  <si>
    <t>SAENZ VICTOR</t>
  </si>
  <si>
    <t>MARTINEZ DANIEL</t>
  </si>
  <si>
    <t>VILLANUEVA JOSE</t>
  </si>
  <si>
    <t>PER</t>
  </si>
  <si>
    <t>25 METROS PISTOLA MILITAR 9 MM</t>
  </si>
  <si>
    <t>MILUNITOVICH CLAUDIO</t>
  </si>
  <si>
    <t>BRAÑA LIONEL</t>
  </si>
  <si>
    <t>VAL</t>
  </si>
  <si>
    <t>PIEROLA CARLOS</t>
  </si>
  <si>
    <t xml:space="preserve">TROISI MIGUEL </t>
  </si>
  <si>
    <t>MALDONADO FEDERICO</t>
  </si>
  <si>
    <t>AGR</t>
  </si>
  <si>
    <t>COR</t>
  </si>
  <si>
    <t>SRF</t>
  </si>
  <si>
    <t>ALONSO MANUEL</t>
  </si>
  <si>
    <t>KALISINSKI EDGARDO</t>
  </si>
  <si>
    <t>HV</t>
  </si>
  <si>
    <t>LRJ</t>
  </si>
  <si>
    <t>SJA</t>
  </si>
  <si>
    <t>OTERMIN, MAURICIO</t>
  </si>
  <si>
    <t>ELIA GASTON</t>
  </si>
  <si>
    <t>ATGQ</t>
  </si>
  <si>
    <t>MELLA MAURO</t>
  </si>
  <si>
    <t>MANZANEDA LUIS</t>
  </si>
  <si>
    <t>SENIOR</t>
  </si>
  <si>
    <t>PROMO</t>
  </si>
  <si>
    <t>BS.AS/S.RAF</t>
  </si>
  <si>
    <t>LA RIOJA / PERG</t>
  </si>
  <si>
    <t>N°CREDENCIAL</t>
  </si>
  <si>
    <t>TOTAL</t>
  </si>
  <si>
    <t>PARTICIPANTES</t>
  </si>
  <si>
    <t>PAOLA MERCADO</t>
  </si>
  <si>
    <t>CORDOBA</t>
  </si>
  <si>
    <t>MOLINA VICTOR</t>
  </si>
  <si>
    <t>TFA</t>
  </si>
  <si>
    <t>FIGARI BERNANDRO</t>
  </si>
  <si>
    <t>COLOMBI JOSE LUIS</t>
  </si>
  <si>
    <t>FTFA</t>
  </si>
  <si>
    <t xml:space="preserve">VA </t>
  </si>
  <si>
    <t>LOPEZ, FERNANDO</t>
  </si>
  <si>
    <t>FFA</t>
  </si>
  <si>
    <t>BENEDETTI ESTEBAN</t>
  </si>
  <si>
    <t>HERRERO, CYNTHIA</t>
  </si>
  <si>
    <t>ATGQ/SAN JUAN</t>
  </si>
  <si>
    <t>BADARACCO, JUAN C</t>
  </si>
  <si>
    <t>GIMENEZ MARCELO</t>
  </si>
  <si>
    <t>ISAZA ALFREDO</t>
  </si>
  <si>
    <t>TROISI MARIANO G.</t>
  </si>
  <si>
    <t>SANTINI LEONARDO</t>
  </si>
  <si>
    <t>HEALY, PATRICIO</t>
  </si>
  <si>
    <t>GEBHART RODRIGO</t>
  </si>
  <si>
    <t>QUI</t>
  </si>
  <si>
    <t>BENCE MARCELA</t>
  </si>
  <si>
    <t>TUTINO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</si>
</sst>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6" fillId="2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4" borderId="1" xfId="0" applyFont="1" applyFill="1" applyBorder="1"/>
    <xf numFmtId="0" fontId="2" fillId="2" borderId="5" xfId="0" applyFont="1" applyFill="1" applyBorder="1" applyAlignment="1">
      <alignment horizontal="center"/>
    </xf>
    <xf numFmtId="0" fontId="0" fillId="0" borderId="5" xfId="0" applyBorder="1"/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1" fontId="6" fillId="2" borderId="11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2" borderId="6" xfId="0" applyFill="1" applyBorder="1"/>
    <xf numFmtId="0" fontId="2" fillId="5" borderId="6" xfId="0" applyFont="1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6" fillId="2" borderId="13" xfId="0" applyFont="1" applyFill="1" applyBorder="1"/>
    <xf numFmtId="0" fontId="6" fillId="2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" fontId="6" fillId="2" borderId="17" xfId="0" applyNumberFormat="1" applyFont="1" applyFill="1" applyBorder="1" applyAlignment="1">
      <alignment horizontal="center"/>
    </xf>
    <xf numFmtId="1" fontId="6" fillId="7" borderId="11" xfId="0" applyNumberFormat="1" applyFont="1" applyFill="1" applyBorder="1" applyAlignment="1">
      <alignment horizontal="center"/>
    </xf>
    <xf numFmtId="1" fontId="6" fillId="4" borderId="11" xfId="0" applyNumberFormat="1" applyFont="1" applyFill="1" applyBorder="1" applyAlignment="1">
      <alignment horizontal="center"/>
    </xf>
    <xf numFmtId="1" fontId="6" fillId="9" borderId="11" xfId="0" applyNumberFormat="1" applyFont="1" applyFill="1" applyBorder="1" applyAlignment="1">
      <alignment horizontal="center"/>
    </xf>
    <xf numFmtId="1" fontId="6" fillId="7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workbookViewId="0">
      <selection activeCell="M11" sqref="M11"/>
    </sheetView>
  </sheetViews>
  <sheetFormatPr baseColWidth="10" defaultRowHeight="15" x14ac:dyDescent="0.25"/>
  <cols>
    <col min="1" max="1" width="8.140625" customWidth="1"/>
    <col min="2" max="2" width="23" customWidth="1"/>
    <col min="3" max="3" width="14" customWidth="1"/>
    <col min="4" max="4" width="13.28515625" customWidth="1"/>
    <col min="7" max="7" width="16.140625" customWidth="1"/>
    <col min="9" max="9" width="16" customWidth="1"/>
    <col min="10" max="10" width="10.5703125" customWidth="1"/>
    <col min="12" max="12" width="10.85546875" customWidth="1"/>
    <col min="13" max="13" width="11.42578125" customWidth="1"/>
    <col min="14" max="14" width="20.7109375" hidden="1" customWidth="1"/>
    <col min="15" max="15" width="18.28515625" hidden="1" customWidth="1"/>
    <col min="16" max="16" width="38.5703125" hidden="1" customWidth="1"/>
    <col min="17" max="17" width="13.85546875" hidden="1" customWidth="1"/>
    <col min="18" max="18" width="0" hidden="1" customWidth="1"/>
  </cols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7" ht="26.25" x14ac:dyDescent="0.4">
      <c r="A2" s="7"/>
      <c r="B2" s="87" t="s">
        <v>0</v>
      </c>
      <c r="C2" s="87"/>
      <c r="D2" s="87"/>
      <c r="E2" s="87"/>
      <c r="F2" s="87"/>
      <c r="G2" s="87"/>
      <c r="H2" s="87"/>
      <c r="I2" s="87"/>
      <c r="J2" s="87"/>
      <c r="K2" s="87"/>
      <c r="L2" s="7"/>
    </row>
    <row r="3" spans="1:17" ht="21" x14ac:dyDescent="0.35">
      <c r="A3" s="7"/>
      <c r="B3" s="10" t="s">
        <v>16</v>
      </c>
      <c r="C3" s="3"/>
      <c r="D3" s="2"/>
      <c r="E3" s="3"/>
      <c r="F3" s="2"/>
      <c r="G3" s="2"/>
      <c r="H3" s="3"/>
      <c r="I3" s="3"/>
      <c r="J3" s="3"/>
      <c r="K3" s="3"/>
      <c r="L3" s="7"/>
    </row>
    <row r="4" spans="1:17" ht="21" x14ac:dyDescent="0.35">
      <c r="A4" s="7"/>
      <c r="C4" s="10"/>
      <c r="D4" s="1"/>
      <c r="E4" s="1"/>
      <c r="F4" s="2"/>
      <c r="G4" s="2"/>
      <c r="H4" s="3"/>
      <c r="I4" s="3"/>
      <c r="J4" s="3"/>
      <c r="K4" s="3"/>
      <c r="L4" s="7"/>
    </row>
    <row r="5" spans="1:17" ht="15.75" thickBot="1" x14ac:dyDescent="0.3">
      <c r="A5" s="7"/>
      <c r="B5" s="2"/>
      <c r="C5" s="2"/>
      <c r="D5" s="2"/>
      <c r="E5" s="2"/>
      <c r="F5" s="43">
        <v>1</v>
      </c>
      <c r="G5" s="43">
        <v>2</v>
      </c>
      <c r="H5" s="43">
        <v>3</v>
      </c>
      <c r="I5" s="43">
        <v>4</v>
      </c>
      <c r="J5" s="43">
        <v>5</v>
      </c>
      <c r="K5" s="43"/>
      <c r="L5" s="44"/>
    </row>
    <row r="6" spans="1:17" x14ac:dyDescent="0.25">
      <c r="A6" s="7"/>
      <c r="B6" s="53" t="s">
        <v>1</v>
      </c>
      <c r="C6" s="54" t="s">
        <v>40</v>
      </c>
      <c r="D6" s="54" t="s">
        <v>2</v>
      </c>
      <c r="E6" s="54" t="s">
        <v>3</v>
      </c>
      <c r="F6" s="54" t="s">
        <v>4</v>
      </c>
      <c r="G6" s="54" t="s">
        <v>39</v>
      </c>
      <c r="H6" s="54" t="s">
        <v>38</v>
      </c>
      <c r="I6" s="54" t="s">
        <v>55</v>
      </c>
      <c r="J6" s="54" t="s">
        <v>44</v>
      </c>
      <c r="K6" s="55" t="s">
        <v>5</v>
      </c>
      <c r="L6" s="56" t="s">
        <v>41</v>
      </c>
    </row>
    <row r="7" spans="1:17" x14ac:dyDescent="0.25">
      <c r="A7" s="7"/>
      <c r="B7" s="57" t="s">
        <v>20</v>
      </c>
      <c r="C7" s="32">
        <v>9175</v>
      </c>
      <c r="D7" s="26" t="s">
        <v>23</v>
      </c>
      <c r="E7" s="33" t="s">
        <v>36</v>
      </c>
      <c r="F7" s="34"/>
      <c r="G7" s="5">
        <v>329</v>
      </c>
      <c r="H7" s="35">
        <v>336</v>
      </c>
      <c r="I7" s="35">
        <v>346</v>
      </c>
      <c r="J7" s="35">
        <v>351</v>
      </c>
      <c r="K7" s="8">
        <v>350</v>
      </c>
      <c r="L7" s="99">
        <f>Q7</f>
        <v>1383</v>
      </c>
      <c r="N7">
        <f t="shared" ref="N7:N25" si="0">IF(COUNT(F7,G7,H7,I7,J7)&gt;=1,LARGE(F7:J7,1),"0")</f>
        <v>351</v>
      </c>
      <c r="O7">
        <f t="shared" ref="O7:O25" si="1">IF(COUNT(F7:J7)&gt;=2,LARGE(F7:J7,2),"0")</f>
        <v>346</v>
      </c>
      <c r="P7">
        <f t="shared" ref="P7:P25" si="2">IF(COUNT(F7:J7)&gt;=3,LARGE(F7:J7,3),"0")</f>
        <v>336</v>
      </c>
      <c r="Q7">
        <f>H7+I7+J7+K7</f>
        <v>1383</v>
      </c>
    </row>
    <row r="8" spans="1:17" x14ac:dyDescent="0.25">
      <c r="A8" s="7"/>
      <c r="B8" s="59" t="s">
        <v>10</v>
      </c>
      <c r="C8" s="36">
        <v>7216</v>
      </c>
      <c r="D8" s="5" t="s">
        <v>33</v>
      </c>
      <c r="E8" s="33" t="s">
        <v>36</v>
      </c>
      <c r="F8" s="37">
        <v>331</v>
      </c>
      <c r="G8" s="38"/>
      <c r="H8" s="37">
        <v>339</v>
      </c>
      <c r="I8" s="37">
        <v>330</v>
      </c>
      <c r="J8" s="38"/>
      <c r="K8" s="9">
        <v>329</v>
      </c>
      <c r="L8" s="100">
        <f t="shared" ref="L8:L15" si="3">Q8</f>
        <v>1329</v>
      </c>
      <c r="N8">
        <f t="shared" si="0"/>
        <v>339</v>
      </c>
      <c r="O8">
        <f t="shared" si="1"/>
        <v>331</v>
      </c>
      <c r="P8">
        <f t="shared" si="2"/>
        <v>330</v>
      </c>
      <c r="Q8">
        <f>F8+H8+I8+K8</f>
        <v>1329</v>
      </c>
    </row>
    <row r="9" spans="1:17" x14ac:dyDescent="0.25">
      <c r="A9" s="7"/>
      <c r="B9" s="59" t="s">
        <v>13</v>
      </c>
      <c r="C9" s="36">
        <v>8790</v>
      </c>
      <c r="D9" s="5" t="s">
        <v>33</v>
      </c>
      <c r="E9" s="33" t="s">
        <v>36</v>
      </c>
      <c r="F9" s="39">
        <v>308</v>
      </c>
      <c r="G9" s="39">
        <v>314</v>
      </c>
      <c r="H9" s="37">
        <v>340</v>
      </c>
      <c r="I9" s="37">
        <v>323</v>
      </c>
      <c r="J9" s="37">
        <v>323</v>
      </c>
      <c r="K9" s="9">
        <v>331</v>
      </c>
      <c r="L9" s="101">
        <f t="shared" si="3"/>
        <v>1317</v>
      </c>
      <c r="N9">
        <f t="shared" si="0"/>
        <v>340</v>
      </c>
      <c r="O9">
        <f t="shared" si="1"/>
        <v>323</v>
      </c>
      <c r="P9">
        <f t="shared" si="2"/>
        <v>323</v>
      </c>
      <c r="Q9">
        <f>H9+I9+J9+K9</f>
        <v>1317</v>
      </c>
    </row>
    <row r="10" spans="1:17" x14ac:dyDescent="0.25">
      <c r="A10" s="7"/>
      <c r="B10" s="59" t="s">
        <v>9</v>
      </c>
      <c r="C10" s="36">
        <v>9503</v>
      </c>
      <c r="D10" s="5" t="s">
        <v>7</v>
      </c>
      <c r="E10" s="33" t="s">
        <v>36</v>
      </c>
      <c r="F10" s="37">
        <v>339</v>
      </c>
      <c r="G10" s="38"/>
      <c r="H10" s="37">
        <v>337</v>
      </c>
      <c r="I10" s="37">
        <v>317</v>
      </c>
      <c r="J10" s="39">
        <v>304</v>
      </c>
      <c r="K10" s="9">
        <v>322</v>
      </c>
      <c r="L10" s="58">
        <f t="shared" si="3"/>
        <v>1315</v>
      </c>
      <c r="N10">
        <f t="shared" si="0"/>
        <v>339</v>
      </c>
      <c r="O10">
        <f t="shared" si="1"/>
        <v>337</v>
      </c>
      <c r="P10">
        <f t="shared" si="2"/>
        <v>317</v>
      </c>
      <c r="Q10">
        <f>F10+H10+I10+K10</f>
        <v>1315</v>
      </c>
    </row>
    <row r="11" spans="1:17" x14ac:dyDescent="0.25">
      <c r="A11" s="7"/>
      <c r="B11" s="57" t="s">
        <v>21</v>
      </c>
      <c r="C11" s="32">
        <v>9246</v>
      </c>
      <c r="D11" s="26" t="s">
        <v>24</v>
      </c>
      <c r="E11" s="33" t="s">
        <v>36</v>
      </c>
      <c r="F11" s="38"/>
      <c r="G11" s="37">
        <v>328</v>
      </c>
      <c r="H11" s="38"/>
      <c r="I11" s="37">
        <v>319</v>
      </c>
      <c r="J11" s="37">
        <v>307</v>
      </c>
      <c r="K11" s="9">
        <v>311</v>
      </c>
      <c r="L11" s="58">
        <f t="shared" si="3"/>
        <v>1265</v>
      </c>
      <c r="N11">
        <f t="shared" si="0"/>
        <v>328</v>
      </c>
      <c r="O11">
        <f t="shared" si="1"/>
        <v>319</v>
      </c>
      <c r="P11">
        <f t="shared" si="2"/>
        <v>307</v>
      </c>
      <c r="Q11">
        <f>G11+I11+J11+K11</f>
        <v>1265</v>
      </c>
    </row>
    <row r="12" spans="1:17" x14ac:dyDescent="0.25">
      <c r="A12" s="7"/>
      <c r="B12" s="59" t="s">
        <v>17</v>
      </c>
      <c r="C12" s="36">
        <v>9615</v>
      </c>
      <c r="D12" s="5" t="s">
        <v>15</v>
      </c>
      <c r="E12" s="33" t="s">
        <v>36</v>
      </c>
      <c r="F12" s="39">
        <v>317</v>
      </c>
      <c r="G12" s="39">
        <v>308</v>
      </c>
      <c r="H12" s="37">
        <v>323</v>
      </c>
      <c r="I12" s="37">
        <v>319</v>
      </c>
      <c r="J12" s="37">
        <v>319</v>
      </c>
      <c r="K12" s="9">
        <v>301</v>
      </c>
      <c r="L12" s="58">
        <f t="shared" si="3"/>
        <v>1262</v>
      </c>
      <c r="N12">
        <f t="shared" si="0"/>
        <v>323</v>
      </c>
      <c r="O12">
        <f t="shared" si="1"/>
        <v>319</v>
      </c>
      <c r="P12">
        <f t="shared" si="2"/>
        <v>319</v>
      </c>
      <c r="Q12">
        <f>H12+I12+J12+K12</f>
        <v>1262</v>
      </c>
    </row>
    <row r="13" spans="1:17" x14ac:dyDescent="0.25">
      <c r="A13" s="7"/>
      <c r="B13" s="57" t="s">
        <v>31</v>
      </c>
      <c r="C13" s="32">
        <v>9040</v>
      </c>
      <c r="D13" s="26" t="s">
        <v>15</v>
      </c>
      <c r="E13" s="33" t="s">
        <v>36</v>
      </c>
      <c r="F13" s="38"/>
      <c r="G13" s="37">
        <v>328</v>
      </c>
      <c r="H13" s="41">
        <v>317</v>
      </c>
      <c r="I13" s="41">
        <v>285</v>
      </c>
      <c r="J13" s="42"/>
      <c r="K13" s="9">
        <v>308</v>
      </c>
      <c r="L13" s="58">
        <f t="shared" si="3"/>
        <v>1238</v>
      </c>
      <c r="N13">
        <f t="shared" si="0"/>
        <v>328</v>
      </c>
      <c r="O13">
        <f t="shared" si="1"/>
        <v>317</v>
      </c>
      <c r="P13">
        <f t="shared" si="2"/>
        <v>285</v>
      </c>
      <c r="Q13">
        <f>G13+H13+I13+K13</f>
        <v>1238</v>
      </c>
    </row>
    <row r="14" spans="1:17" x14ac:dyDescent="0.25">
      <c r="A14" s="7"/>
      <c r="B14" s="57" t="s">
        <v>18</v>
      </c>
      <c r="C14" s="32">
        <v>9808</v>
      </c>
      <c r="D14" s="40" t="s">
        <v>19</v>
      </c>
      <c r="E14" s="33" t="s">
        <v>36</v>
      </c>
      <c r="F14" s="39">
        <v>268</v>
      </c>
      <c r="G14" s="39">
        <v>306</v>
      </c>
      <c r="H14" s="41">
        <v>313</v>
      </c>
      <c r="I14" s="41">
        <v>307</v>
      </c>
      <c r="J14" s="41">
        <v>311</v>
      </c>
      <c r="K14" s="9">
        <v>0</v>
      </c>
      <c r="L14" s="58">
        <f t="shared" si="3"/>
        <v>931</v>
      </c>
      <c r="N14">
        <f t="shared" si="0"/>
        <v>313</v>
      </c>
      <c r="O14">
        <f t="shared" si="1"/>
        <v>311</v>
      </c>
      <c r="P14">
        <f t="shared" si="2"/>
        <v>307</v>
      </c>
      <c r="Q14">
        <f>H14+I14+J14+K14</f>
        <v>931</v>
      </c>
    </row>
    <row r="15" spans="1:17" ht="15.75" thickBot="1" x14ac:dyDescent="0.3">
      <c r="A15" s="7"/>
      <c r="B15" s="60" t="s">
        <v>11</v>
      </c>
      <c r="C15" s="61">
        <v>9614</v>
      </c>
      <c r="D15" s="62" t="s">
        <v>15</v>
      </c>
      <c r="E15" s="63" t="s">
        <v>36</v>
      </c>
      <c r="F15" s="64">
        <v>286</v>
      </c>
      <c r="G15" s="65">
        <v>303</v>
      </c>
      <c r="H15" s="66"/>
      <c r="I15" s="65">
        <v>293</v>
      </c>
      <c r="J15" s="65">
        <v>304</v>
      </c>
      <c r="K15" s="67">
        <v>0</v>
      </c>
      <c r="L15" s="68">
        <f t="shared" si="3"/>
        <v>900</v>
      </c>
      <c r="N15">
        <f t="shared" si="0"/>
        <v>304</v>
      </c>
      <c r="O15">
        <f t="shared" si="1"/>
        <v>303</v>
      </c>
      <c r="P15">
        <f t="shared" si="2"/>
        <v>293</v>
      </c>
      <c r="Q15">
        <f>G15+I15+J15+K15</f>
        <v>900</v>
      </c>
    </row>
    <row r="16" spans="1:17" x14ac:dyDescent="0.25">
      <c r="A16" s="7"/>
      <c r="B16" s="89" t="s">
        <v>60</v>
      </c>
      <c r="C16" s="23">
        <v>9272</v>
      </c>
      <c r="D16" s="4" t="s">
        <v>15</v>
      </c>
      <c r="E16" s="18" t="s">
        <v>36</v>
      </c>
      <c r="F16" s="12"/>
      <c r="G16" s="12"/>
      <c r="H16" s="6">
        <v>247</v>
      </c>
      <c r="I16" s="6">
        <v>315</v>
      </c>
      <c r="J16" s="12"/>
      <c r="K16" s="9">
        <v>283</v>
      </c>
      <c r="L16" s="88">
        <f>SUM(F16:K16)</f>
        <v>845</v>
      </c>
      <c r="N16">
        <f>IF(COUNT(F18,G18,H18,I18,J18)&gt;=1,LARGE(F18:J18,1),"0")</f>
        <v>333</v>
      </c>
      <c r="O16">
        <f>IF(COUNT(F18:J18)&gt;=2,LARGE(F18:J18,2),"0")</f>
        <v>316</v>
      </c>
      <c r="P16" t="str">
        <f>IF(COUNT(F18:J18)&gt;=3,LARGE(F18:J18,3),"0")</f>
        <v>0</v>
      </c>
    </row>
    <row r="17" spans="1:17" x14ac:dyDescent="0.25">
      <c r="B17" s="89" t="s">
        <v>12</v>
      </c>
      <c r="C17" s="23">
        <v>8670</v>
      </c>
      <c r="D17" s="4" t="s">
        <v>6</v>
      </c>
      <c r="E17" s="18" t="s">
        <v>36</v>
      </c>
      <c r="F17" s="6">
        <v>301</v>
      </c>
      <c r="G17" s="12"/>
      <c r="H17" s="6">
        <v>218</v>
      </c>
      <c r="I17" s="12"/>
      <c r="J17" s="12"/>
      <c r="K17" s="9">
        <v>301</v>
      </c>
      <c r="L17" s="88">
        <f>SUM(F17:K17)</f>
        <v>820</v>
      </c>
      <c r="N17">
        <f>IF(COUNT(F16,G16,H16,I16,J16)&gt;=1,LARGE(F16:J16,1),"0")</f>
        <v>315</v>
      </c>
      <c r="O17">
        <f>IF(COUNT(F16:J16)&gt;=2,LARGE(F16:J16,2),"0")</f>
        <v>247</v>
      </c>
      <c r="P17" t="str">
        <f>IF(COUNT(F16:J16)&gt;=3,LARGE(F16:J16,3),"0")</f>
        <v>0</v>
      </c>
    </row>
    <row r="18" spans="1:17" x14ac:dyDescent="0.25">
      <c r="B18" s="90" t="s">
        <v>45</v>
      </c>
      <c r="C18" s="46">
        <v>6375</v>
      </c>
      <c r="D18" s="47" t="s">
        <v>52</v>
      </c>
      <c r="E18" s="48" t="s">
        <v>36</v>
      </c>
      <c r="F18" s="49"/>
      <c r="G18" s="50"/>
      <c r="H18" s="51">
        <v>333</v>
      </c>
      <c r="I18" s="51">
        <v>316</v>
      </c>
      <c r="J18" s="50"/>
      <c r="K18" s="72">
        <v>0</v>
      </c>
      <c r="L18" s="88">
        <f>SUM(F18:K18)</f>
        <v>649</v>
      </c>
      <c r="N18">
        <f>IF(COUNT(F17,G17,H17,I17,J17)&gt;=1,LARGE(F17:J17,1),"0")</f>
        <v>301</v>
      </c>
      <c r="O18">
        <f>IF(COUNT(F17:J17)&gt;=2,LARGE(F17:J17,2),"0")</f>
        <v>218</v>
      </c>
      <c r="P18" t="str">
        <f>IF(COUNT(F17:J17)&gt;=3,LARGE(F17:J17,3),"0")</f>
        <v>0</v>
      </c>
    </row>
    <row r="19" spans="1:17" x14ac:dyDescent="0.25">
      <c r="A19" s="7"/>
      <c r="B19" s="89" t="s">
        <v>57</v>
      </c>
      <c r="C19" s="23">
        <v>7164</v>
      </c>
      <c r="D19" s="4" t="s">
        <v>30</v>
      </c>
      <c r="E19" s="18" t="s">
        <v>36</v>
      </c>
      <c r="F19" s="12"/>
      <c r="G19" s="12"/>
      <c r="H19" s="12"/>
      <c r="I19" s="6">
        <v>343</v>
      </c>
      <c r="J19" s="6">
        <v>294</v>
      </c>
      <c r="K19" s="9">
        <v>0</v>
      </c>
      <c r="L19" s="88">
        <f>SUM(F19:K19)</f>
        <v>637</v>
      </c>
      <c r="N19">
        <f>IF(COUNT(F19,G19,H19,I19,J19)&gt;=1,LARGE(F19:J19,1),"0")</f>
        <v>343</v>
      </c>
      <c r="O19">
        <f>IF(COUNT(F19:J19)&gt;=2,LARGE(F19:J19,2),"0")</f>
        <v>294</v>
      </c>
      <c r="P19" t="str">
        <f>IF(COUNT(F19:J19)&gt;=3,LARGE(F19:J19,3),"0")</f>
        <v>0</v>
      </c>
    </row>
    <row r="20" spans="1:17" x14ac:dyDescent="0.25">
      <c r="A20" s="7"/>
      <c r="B20" s="89" t="s">
        <v>51</v>
      </c>
      <c r="C20" s="23">
        <v>9386</v>
      </c>
      <c r="D20" s="4" t="s">
        <v>33</v>
      </c>
      <c r="E20" s="18" t="s">
        <v>36</v>
      </c>
      <c r="F20" s="12"/>
      <c r="G20" s="12"/>
      <c r="H20" s="6">
        <v>336</v>
      </c>
      <c r="I20" s="12"/>
      <c r="J20" s="12"/>
      <c r="K20" s="9">
        <v>0</v>
      </c>
      <c r="L20" s="88">
        <f>SUM(F20:K20)</f>
        <v>336</v>
      </c>
      <c r="N20">
        <f>IF(COUNT(F20,G20,H20,I20,J20)&gt;=1,LARGE(F20:J20,1),"0")</f>
        <v>336</v>
      </c>
      <c r="O20" t="str">
        <f>IF(COUNT(F20:J20)&gt;=2,LARGE(F20:J20,2),"0")</f>
        <v>0</v>
      </c>
      <c r="P20" t="str">
        <f>IF(COUNT(F20:J20)&gt;=3,LARGE(F20:J20,3),"0")</f>
        <v>0</v>
      </c>
    </row>
    <row r="21" spans="1:17" x14ac:dyDescent="0.25">
      <c r="A21" s="7"/>
      <c r="B21" s="89" t="s">
        <v>47</v>
      </c>
      <c r="C21" s="23">
        <v>9612</v>
      </c>
      <c r="D21" s="4" t="s">
        <v>46</v>
      </c>
      <c r="E21" s="18" t="s">
        <v>36</v>
      </c>
      <c r="F21" s="28"/>
      <c r="G21" s="28"/>
      <c r="H21" s="6">
        <v>328</v>
      </c>
      <c r="I21" s="12"/>
      <c r="J21" s="12"/>
      <c r="K21" s="9">
        <v>0</v>
      </c>
      <c r="L21" s="88">
        <f>SUM(F21:K21)</f>
        <v>328</v>
      </c>
      <c r="N21">
        <f>IF(COUNT(F21,G21,H21,I21,J21)&gt;=1,LARGE(F21:J21,1),"0")</f>
        <v>328</v>
      </c>
      <c r="O21" t="str">
        <f>IF(COUNT(F21:J21)&gt;=2,LARGE(F21:J21,2),"0")</f>
        <v>0</v>
      </c>
      <c r="P21" t="str">
        <f>IF(COUNT(F21:J21)&gt;=3,LARGE(F21:J21,3),"0")</f>
        <v>0</v>
      </c>
    </row>
    <row r="22" spans="1:17" x14ac:dyDescent="0.25">
      <c r="A22" s="7"/>
      <c r="B22" s="89" t="s">
        <v>62</v>
      </c>
      <c r="C22" s="23">
        <v>9387</v>
      </c>
      <c r="D22" s="4" t="s">
        <v>63</v>
      </c>
      <c r="E22" s="18" t="s">
        <v>36</v>
      </c>
      <c r="F22" s="12"/>
      <c r="G22" s="12"/>
      <c r="H22" s="12"/>
      <c r="I22" s="12"/>
      <c r="J22" s="6">
        <v>324</v>
      </c>
      <c r="K22" s="9">
        <v>0</v>
      </c>
      <c r="L22" s="88">
        <f>SUM(F22:K22)</f>
        <v>324</v>
      </c>
      <c r="N22">
        <f>IF(COUNT(F22,G22,H22,I22,J22)&gt;=1,LARGE(F22:J22,1),"0")</f>
        <v>324</v>
      </c>
      <c r="O22" t="str">
        <f>IF(COUNT(F22:J22)&gt;=2,LARGE(F22:J22,2),"0")</f>
        <v>0</v>
      </c>
      <c r="P22" t="str">
        <f>IF(COUNT(F22:J22)&gt;=3,LARGE(F22:J22,3),"0")</f>
        <v>0</v>
      </c>
    </row>
    <row r="23" spans="1:17" x14ac:dyDescent="0.25">
      <c r="A23" s="7"/>
      <c r="B23" s="91" t="s">
        <v>61</v>
      </c>
      <c r="C23" s="24">
        <v>9172</v>
      </c>
      <c r="D23" s="13" t="s">
        <v>46</v>
      </c>
      <c r="E23" s="18" t="s">
        <v>36</v>
      </c>
      <c r="F23" s="12"/>
      <c r="G23" s="12"/>
      <c r="H23" s="29"/>
      <c r="I23" s="15">
        <v>312</v>
      </c>
      <c r="J23" s="30"/>
      <c r="K23" s="9">
        <v>0</v>
      </c>
      <c r="L23" s="88">
        <f>SUM(F23:K23)</f>
        <v>312</v>
      </c>
      <c r="N23">
        <f>IF(COUNT(F23,G23,H23,I23,J23)&gt;=1,LARGE(F23:J23,1),"0")</f>
        <v>312</v>
      </c>
      <c r="O23" t="str">
        <f>IF(COUNT(F23:J23)&gt;=2,LARGE(F23:J23,2),"0")</f>
        <v>0</v>
      </c>
      <c r="P23" t="str">
        <f>IF(COUNT(F23:J23)&gt;=3,LARGE(F23:J23,3),"0")</f>
        <v>0</v>
      </c>
    </row>
    <row r="24" spans="1:17" x14ac:dyDescent="0.25">
      <c r="A24" s="7"/>
      <c r="B24" s="89" t="s">
        <v>48</v>
      </c>
      <c r="C24" s="23">
        <v>6891</v>
      </c>
      <c r="D24" s="4" t="s">
        <v>49</v>
      </c>
      <c r="E24" s="18" t="s">
        <v>36</v>
      </c>
      <c r="F24" s="28"/>
      <c r="G24" s="28"/>
      <c r="H24" s="6">
        <v>302</v>
      </c>
      <c r="I24" s="12"/>
      <c r="J24" s="12"/>
      <c r="K24" s="9">
        <v>0</v>
      </c>
      <c r="L24" s="88">
        <f>SUM(F24:K24)</f>
        <v>302</v>
      </c>
      <c r="N24">
        <f>IF(COUNT(F24,G24,H24,I24,J24)&gt;=1,LARGE(F24:J24,1),"0")</f>
        <v>302</v>
      </c>
      <c r="O24" t="str">
        <f>IF(COUNT(F24:J24)&gt;=2,LARGE(F24:J24,2),"0")</f>
        <v>0</v>
      </c>
      <c r="P24" t="str">
        <f>IF(COUNT(F24:J24)&gt;=3,LARGE(F24:J24,3),"0")</f>
        <v>0</v>
      </c>
    </row>
    <row r="25" spans="1:17" ht="15.75" thickBot="1" x14ac:dyDescent="0.3">
      <c r="A25" s="7"/>
      <c r="B25" s="92" t="s">
        <v>56</v>
      </c>
      <c r="C25" s="93">
        <v>5824</v>
      </c>
      <c r="D25" s="94" t="s">
        <v>46</v>
      </c>
      <c r="E25" s="95" t="s">
        <v>36</v>
      </c>
      <c r="F25" s="96"/>
      <c r="G25" s="96"/>
      <c r="H25" s="97">
        <v>279</v>
      </c>
      <c r="I25" s="96"/>
      <c r="J25" s="96"/>
      <c r="K25" s="67">
        <v>0</v>
      </c>
      <c r="L25" s="98">
        <f>SUM(F25:K25)</f>
        <v>279</v>
      </c>
      <c r="N25">
        <f>IF(COUNT(F25,G25,H25,I25,J25)&gt;=1,LARGE(F25:J25,1),"0")</f>
        <v>279</v>
      </c>
      <c r="O25" t="str">
        <f>IF(COUNT(F25:J25)&gt;=2,LARGE(F25:J25,2),"0")</f>
        <v>0</v>
      </c>
      <c r="P25" t="str">
        <f>IF(COUNT(F25:J25)&gt;=3,LARGE(F25:J25,3),"0")</f>
        <v>0</v>
      </c>
    </row>
    <row r="27" spans="1:17" x14ac:dyDescent="0.25">
      <c r="A27" s="7"/>
    </row>
    <row r="28" spans="1:17" x14ac:dyDescent="0.25">
      <c r="F28" s="19">
        <v>7</v>
      </c>
      <c r="G28" s="19">
        <v>6</v>
      </c>
      <c r="H28" s="19">
        <v>13</v>
      </c>
      <c r="I28" s="19">
        <v>14</v>
      </c>
      <c r="J28" s="19">
        <v>9</v>
      </c>
      <c r="K28" s="19"/>
      <c r="L28" s="27"/>
    </row>
    <row r="30" spans="1:17" ht="15.75" thickBot="1" x14ac:dyDescent="0.3">
      <c r="A30" s="7"/>
      <c r="B30" s="2"/>
      <c r="C30" s="2"/>
      <c r="D30" s="2"/>
      <c r="E30" s="2"/>
      <c r="F30" s="43">
        <v>1</v>
      </c>
      <c r="G30" s="43">
        <v>2</v>
      </c>
      <c r="H30" s="43">
        <v>3</v>
      </c>
      <c r="I30" s="43">
        <v>4</v>
      </c>
      <c r="J30" s="43">
        <v>5</v>
      </c>
      <c r="K30" s="43"/>
      <c r="L30" s="44"/>
    </row>
    <row r="31" spans="1:17" x14ac:dyDescent="0.25">
      <c r="A31" s="7"/>
      <c r="B31" s="53" t="s">
        <v>1</v>
      </c>
      <c r="C31" s="54" t="s">
        <v>40</v>
      </c>
      <c r="D31" s="54" t="s">
        <v>2</v>
      </c>
      <c r="E31" s="54" t="s">
        <v>3</v>
      </c>
      <c r="F31" s="54" t="s">
        <v>4</v>
      </c>
      <c r="G31" s="54" t="s">
        <v>39</v>
      </c>
      <c r="H31" s="54" t="s">
        <v>38</v>
      </c>
      <c r="I31" s="54" t="s">
        <v>55</v>
      </c>
      <c r="J31" s="54" t="s">
        <v>44</v>
      </c>
      <c r="K31" s="55" t="s">
        <v>5</v>
      </c>
      <c r="L31" s="56" t="s">
        <v>41</v>
      </c>
    </row>
    <row r="32" spans="1:17" x14ac:dyDescent="0.25">
      <c r="B32" s="57" t="s">
        <v>53</v>
      </c>
      <c r="C32" s="32">
        <v>9929</v>
      </c>
      <c r="D32" s="40" t="s">
        <v>50</v>
      </c>
      <c r="E32" s="73" t="s">
        <v>37</v>
      </c>
      <c r="F32" s="38"/>
      <c r="G32" s="38"/>
      <c r="H32" s="41">
        <v>300</v>
      </c>
      <c r="I32" s="41">
        <v>315</v>
      </c>
      <c r="J32" s="41">
        <v>314</v>
      </c>
      <c r="K32" s="9">
        <v>273</v>
      </c>
      <c r="L32" s="99">
        <f t="shared" ref="L32:L40" si="4">Q32</f>
        <v>1202</v>
      </c>
      <c r="N32">
        <f t="shared" ref="N32:N39" si="5">IF(COUNT(F32,G32,H32,I32,J32)&gt;=1,LARGE(F32:J32,1),"0")</f>
        <v>315</v>
      </c>
      <c r="O32">
        <f t="shared" ref="O32:O39" si="6">IF(COUNT(F32:J32)&gt;=2,LARGE(F32:J32,2),"0")</f>
        <v>314</v>
      </c>
      <c r="P32">
        <f t="shared" ref="P32:P39" si="7">IF(COUNT(F32:J32)&gt;=3,LARGE(F32:J32,3),"0")</f>
        <v>300</v>
      </c>
      <c r="Q32">
        <f t="shared" ref="Q32:Q40" si="8">SUM(N32:P32)+K32</f>
        <v>1202</v>
      </c>
    </row>
    <row r="33" spans="1:17" x14ac:dyDescent="0.25">
      <c r="B33" s="57" t="s">
        <v>32</v>
      </c>
      <c r="C33" s="32">
        <v>9818</v>
      </c>
      <c r="D33" s="40" t="s">
        <v>50</v>
      </c>
      <c r="E33" s="73" t="s">
        <v>37</v>
      </c>
      <c r="F33" s="38"/>
      <c r="G33" s="37">
        <v>312</v>
      </c>
      <c r="H33" s="41">
        <v>287</v>
      </c>
      <c r="I33" s="41">
        <v>299</v>
      </c>
      <c r="J33" s="40">
        <v>270</v>
      </c>
      <c r="K33" s="9">
        <v>259</v>
      </c>
      <c r="L33" s="100">
        <f t="shared" si="4"/>
        <v>1157</v>
      </c>
      <c r="N33">
        <f t="shared" si="5"/>
        <v>312</v>
      </c>
      <c r="O33">
        <f t="shared" si="6"/>
        <v>299</v>
      </c>
      <c r="P33">
        <f t="shared" si="7"/>
        <v>287</v>
      </c>
      <c r="Q33">
        <f>G33+H33+I33+K33</f>
        <v>1157</v>
      </c>
    </row>
    <row r="34" spans="1:17" x14ac:dyDescent="0.25">
      <c r="B34" s="57" t="s">
        <v>22</v>
      </c>
      <c r="C34" s="32">
        <v>9475</v>
      </c>
      <c r="D34" s="26" t="s">
        <v>23</v>
      </c>
      <c r="E34" s="73" t="s">
        <v>37</v>
      </c>
      <c r="F34" s="38"/>
      <c r="G34" s="37">
        <v>237</v>
      </c>
      <c r="H34" s="38"/>
      <c r="I34" s="37">
        <v>287</v>
      </c>
      <c r="J34" s="37">
        <v>276</v>
      </c>
      <c r="K34" s="9">
        <v>259</v>
      </c>
      <c r="L34" s="101">
        <f t="shared" si="4"/>
        <v>1059</v>
      </c>
      <c r="N34">
        <f t="shared" si="5"/>
        <v>287</v>
      </c>
      <c r="O34">
        <f t="shared" si="6"/>
        <v>276</v>
      </c>
      <c r="P34">
        <f t="shared" si="7"/>
        <v>237</v>
      </c>
      <c r="Q34">
        <f>G34+I34+J34+K34</f>
        <v>1059</v>
      </c>
    </row>
    <row r="35" spans="1:17" x14ac:dyDescent="0.25">
      <c r="B35" s="57" t="s">
        <v>43</v>
      </c>
      <c r="C35" s="32">
        <v>9631</v>
      </c>
      <c r="D35" s="26" t="s">
        <v>23</v>
      </c>
      <c r="E35" s="73" t="s">
        <v>37</v>
      </c>
      <c r="F35" s="38"/>
      <c r="G35" s="37">
        <v>244</v>
      </c>
      <c r="H35" s="38"/>
      <c r="I35" s="37">
        <v>236</v>
      </c>
      <c r="J35" s="37">
        <v>244</v>
      </c>
      <c r="K35" s="9">
        <v>224</v>
      </c>
      <c r="L35" s="58">
        <f t="shared" si="4"/>
        <v>948</v>
      </c>
      <c r="N35">
        <f t="shared" si="5"/>
        <v>244</v>
      </c>
      <c r="O35">
        <f t="shared" si="6"/>
        <v>244</v>
      </c>
      <c r="P35">
        <f t="shared" si="7"/>
        <v>236</v>
      </c>
      <c r="Q35">
        <f>G35+I35+J35+K35</f>
        <v>948</v>
      </c>
    </row>
    <row r="36" spans="1:17" ht="15.75" thickBot="1" x14ac:dyDescent="0.3">
      <c r="B36" s="74" t="s">
        <v>54</v>
      </c>
      <c r="C36" s="75">
        <v>9728</v>
      </c>
      <c r="D36" s="76" t="s">
        <v>7</v>
      </c>
      <c r="E36" s="77" t="s">
        <v>37</v>
      </c>
      <c r="F36" s="66"/>
      <c r="G36" s="66"/>
      <c r="H36" s="78">
        <v>228</v>
      </c>
      <c r="I36" s="78">
        <v>226</v>
      </c>
      <c r="J36" s="78">
        <v>244</v>
      </c>
      <c r="K36" s="67">
        <v>0</v>
      </c>
      <c r="L36" s="68">
        <f t="shared" si="4"/>
        <v>698</v>
      </c>
      <c r="N36">
        <f t="shared" si="5"/>
        <v>244</v>
      </c>
      <c r="O36">
        <f t="shared" si="6"/>
        <v>228</v>
      </c>
      <c r="P36">
        <f t="shared" si="7"/>
        <v>226</v>
      </c>
      <c r="Q36">
        <f>H36+I36+J36+K36</f>
        <v>698</v>
      </c>
    </row>
    <row r="37" spans="1:17" x14ac:dyDescent="0.25">
      <c r="B37" s="45" t="s">
        <v>14</v>
      </c>
      <c r="C37" s="46">
        <v>9818</v>
      </c>
      <c r="D37" s="47" t="s">
        <v>8</v>
      </c>
      <c r="E37" s="71" t="s">
        <v>37</v>
      </c>
      <c r="F37" s="51">
        <v>276</v>
      </c>
      <c r="G37" s="50"/>
      <c r="H37" s="50"/>
      <c r="I37" s="50"/>
      <c r="J37" s="50"/>
      <c r="K37" s="72">
        <v>0</v>
      </c>
      <c r="L37" s="52">
        <f>Q37</f>
        <v>276</v>
      </c>
      <c r="N37">
        <f t="shared" si="5"/>
        <v>276</v>
      </c>
      <c r="O37" t="str">
        <f t="shared" si="6"/>
        <v>0</v>
      </c>
      <c r="P37" t="str">
        <f t="shared" si="7"/>
        <v>0</v>
      </c>
      <c r="Q37">
        <f t="shared" si="8"/>
        <v>276</v>
      </c>
    </row>
    <row r="38" spans="1:17" x14ac:dyDescent="0.25">
      <c r="B38" s="11" t="s">
        <v>34</v>
      </c>
      <c r="C38" s="24">
        <v>9431</v>
      </c>
      <c r="D38" s="13" t="s">
        <v>25</v>
      </c>
      <c r="E38" s="17" t="s">
        <v>37</v>
      </c>
      <c r="F38" s="12"/>
      <c r="G38" s="6">
        <v>266</v>
      </c>
      <c r="H38" s="12"/>
      <c r="I38" s="12"/>
      <c r="J38" s="12"/>
      <c r="K38" s="9">
        <v>0</v>
      </c>
      <c r="L38" s="25">
        <f>Q38</f>
        <v>266</v>
      </c>
      <c r="N38">
        <f t="shared" si="5"/>
        <v>266</v>
      </c>
      <c r="O38" t="str">
        <f t="shared" si="6"/>
        <v>0</v>
      </c>
      <c r="P38" t="str">
        <f t="shared" si="7"/>
        <v>0</v>
      </c>
      <c r="Q38">
        <f t="shared" si="8"/>
        <v>266</v>
      </c>
    </row>
    <row r="39" spans="1:17" x14ac:dyDescent="0.25">
      <c r="B39" s="11" t="s">
        <v>65</v>
      </c>
      <c r="C39" s="24">
        <v>9927</v>
      </c>
      <c r="D39" s="13" t="s">
        <v>29</v>
      </c>
      <c r="E39" s="17" t="s">
        <v>37</v>
      </c>
      <c r="F39" s="12"/>
      <c r="G39" s="12"/>
      <c r="H39" s="6">
        <v>121</v>
      </c>
      <c r="I39" s="12"/>
      <c r="J39" s="12"/>
      <c r="K39" s="9">
        <v>0</v>
      </c>
      <c r="L39" s="25">
        <f>Q39</f>
        <v>121</v>
      </c>
      <c r="N39">
        <f t="shared" si="5"/>
        <v>121</v>
      </c>
      <c r="O39" t="str">
        <f t="shared" si="6"/>
        <v>0</v>
      </c>
      <c r="P39" t="str">
        <f t="shared" si="7"/>
        <v>0</v>
      </c>
      <c r="Q39">
        <f t="shared" si="8"/>
        <v>121</v>
      </c>
    </row>
    <row r="40" spans="1:17" x14ac:dyDescent="0.25">
      <c r="B40" s="11" t="s">
        <v>64</v>
      </c>
      <c r="C40" s="24">
        <v>9723</v>
      </c>
      <c r="D40" s="15" t="s">
        <v>7</v>
      </c>
      <c r="E40" s="17" t="s">
        <v>37</v>
      </c>
      <c r="F40" s="12"/>
      <c r="G40" s="12"/>
      <c r="H40" s="29"/>
      <c r="I40" s="29"/>
      <c r="J40" s="13">
        <v>243</v>
      </c>
      <c r="K40" s="9">
        <v>0</v>
      </c>
      <c r="L40" s="25">
        <v>243</v>
      </c>
      <c r="Q40">
        <f t="shared" si="8"/>
        <v>0</v>
      </c>
    </row>
    <row r="41" spans="1:17" x14ac:dyDescent="0.25">
      <c r="F41" s="19">
        <v>1</v>
      </c>
      <c r="G41" s="19">
        <v>4</v>
      </c>
      <c r="H41" s="19">
        <v>4</v>
      </c>
      <c r="I41" s="19">
        <v>5</v>
      </c>
      <c r="J41" s="19">
        <v>4</v>
      </c>
      <c r="K41" s="19"/>
      <c r="L41" s="14"/>
    </row>
    <row r="44" spans="1:17" ht="15.75" thickBot="1" x14ac:dyDescent="0.3">
      <c r="A44" s="7"/>
      <c r="B44" s="2"/>
      <c r="C44" s="2"/>
      <c r="D44" s="2"/>
      <c r="E44" s="2"/>
      <c r="F44" s="43">
        <v>1</v>
      </c>
      <c r="G44" s="43">
        <v>2</v>
      </c>
      <c r="H44" s="43">
        <v>3</v>
      </c>
      <c r="I44" s="43">
        <v>4</v>
      </c>
      <c r="J44" s="43">
        <v>5</v>
      </c>
      <c r="K44" s="43"/>
      <c r="L44" s="44"/>
    </row>
    <row r="45" spans="1:17" x14ac:dyDescent="0.25">
      <c r="A45" s="7"/>
      <c r="B45" s="53" t="s">
        <v>1</v>
      </c>
      <c r="C45" s="54" t="s">
        <v>40</v>
      </c>
      <c r="D45" s="54" t="s">
        <v>2</v>
      </c>
      <c r="E45" s="54" t="s">
        <v>3</v>
      </c>
      <c r="F45" s="54" t="s">
        <v>4</v>
      </c>
      <c r="G45" s="54" t="s">
        <v>39</v>
      </c>
      <c r="H45" s="54" t="s">
        <v>38</v>
      </c>
      <c r="I45" s="54" t="s">
        <v>55</v>
      </c>
      <c r="J45" s="54" t="s">
        <v>44</v>
      </c>
      <c r="K45" s="55" t="s">
        <v>5</v>
      </c>
      <c r="L45" s="56" t="s">
        <v>41</v>
      </c>
    </row>
    <row r="46" spans="1:17" ht="15.75" thickBot="1" x14ac:dyDescent="0.3">
      <c r="B46" s="74" t="s">
        <v>26</v>
      </c>
      <c r="C46" s="83">
        <v>7102</v>
      </c>
      <c r="D46" s="84" t="s">
        <v>30</v>
      </c>
      <c r="E46" s="85" t="s">
        <v>28</v>
      </c>
      <c r="F46" s="66"/>
      <c r="G46" s="86">
        <v>310</v>
      </c>
      <c r="H46" s="78">
        <v>275</v>
      </c>
      <c r="I46" s="78">
        <v>315</v>
      </c>
      <c r="J46" s="76">
        <v>275</v>
      </c>
      <c r="K46" s="67">
        <v>0</v>
      </c>
      <c r="L46" s="102">
        <f>Q46</f>
        <v>900</v>
      </c>
      <c r="N46">
        <f>IF(COUNT(F46,G46,H46,I46,J46)&gt;=1,LARGE(F46:J46,1),"0")</f>
        <v>315</v>
      </c>
      <c r="O46">
        <f>IF(COUNT(F46:J46)&gt;=2,LARGE(F46:J46,2),"0")</f>
        <v>310</v>
      </c>
      <c r="P46">
        <f>IF(COUNT(F46:J46)&gt;=3,LARGE(F46:J46,3),"0")</f>
        <v>275</v>
      </c>
      <c r="Q46">
        <f>SUM(N46:P46)+K46</f>
        <v>900</v>
      </c>
    </row>
    <row r="47" spans="1:17" x14ac:dyDescent="0.25">
      <c r="B47" s="69" t="s">
        <v>59</v>
      </c>
      <c r="C47" s="79">
        <v>9389</v>
      </c>
      <c r="D47" s="70" t="s">
        <v>24</v>
      </c>
      <c r="E47" s="80" t="s">
        <v>28</v>
      </c>
      <c r="F47" s="81"/>
      <c r="G47" s="82"/>
      <c r="H47" s="82"/>
      <c r="I47" s="70">
        <v>218</v>
      </c>
      <c r="J47" s="70">
        <v>269</v>
      </c>
      <c r="K47" s="72">
        <v>0</v>
      </c>
      <c r="L47" s="52">
        <f>I47+J47</f>
        <v>487</v>
      </c>
      <c r="N47">
        <f>IF(COUNT(F47,G47,H47,I47,J47)&gt;=1,LARGE(F47:J47,1),"0")</f>
        <v>269</v>
      </c>
      <c r="O47">
        <f>IF(COUNT(F47:J47)&gt;=2,LARGE(F47:J47,2),"0")</f>
        <v>218</v>
      </c>
      <c r="P47" t="str">
        <f>IF(COUNT(F47:J47)&gt;=3,LARGE(F47:J47,3),"0")</f>
        <v>0</v>
      </c>
      <c r="Q47">
        <f>SUM(N47:P47)+K47</f>
        <v>487</v>
      </c>
    </row>
    <row r="48" spans="1:17" x14ac:dyDescent="0.25">
      <c r="B48" s="11" t="s">
        <v>58</v>
      </c>
      <c r="C48" s="31">
        <v>7138</v>
      </c>
      <c r="D48" s="13" t="s">
        <v>30</v>
      </c>
      <c r="E48" s="16" t="s">
        <v>28</v>
      </c>
      <c r="F48" s="12"/>
      <c r="G48" s="29"/>
      <c r="H48" s="29"/>
      <c r="I48" s="15">
        <v>338</v>
      </c>
      <c r="J48" s="29"/>
      <c r="K48" s="9">
        <v>0</v>
      </c>
      <c r="L48" s="25">
        <f>I48</f>
        <v>338</v>
      </c>
      <c r="N48">
        <f>IF(COUNT(F48,G48,H48,I48,J48)&gt;=1,LARGE(F48:J48,1),"0")</f>
        <v>338</v>
      </c>
      <c r="O48" t="str">
        <f>IF(COUNT(F48:J48)&gt;=2,LARGE(F48:J48,2),"0")</f>
        <v>0</v>
      </c>
      <c r="P48" t="str">
        <f>IF(COUNT(F48:J48)&gt;=3,LARGE(F48:J48,3),"0")</f>
        <v>0</v>
      </c>
      <c r="Q48">
        <f>SUM(N48:P48)+K48</f>
        <v>338</v>
      </c>
    </row>
    <row r="49" spans="2:17" x14ac:dyDescent="0.25">
      <c r="B49" s="11" t="s">
        <v>35</v>
      </c>
      <c r="C49" s="31">
        <v>9494</v>
      </c>
      <c r="D49" s="15" t="s">
        <v>33</v>
      </c>
      <c r="E49" s="16" t="s">
        <v>28</v>
      </c>
      <c r="F49" s="12"/>
      <c r="G49" s="6">
        <v>131</v>
      </c>
      <c r="H49" s="29"/>
      <c r="I49" s="13">
        <v>142</v>
      </c>
      <c r="J49" s="29"/>
      <c r="K49" s="9">
        <v>0</v>
      </c>
      <c r="L49" s="25">
        <f>G49+I49</f>
        <v>273</v>
      </c>
      <c r="N49">
        <f>IF(COUNT(F49,G49,H49,I49,J49)&gt;=1,LARGE(F49:J49,1),"0")</f>
        <v>142</v>
      </c>
      <c r="O49">
        <f>IF(COUNT(F49:J49)&gt;=2,LARGE(F49:J49,2),"0")</f>
        <v>131</v>
      </c>
      <c r="P49" t="str">
        <f>IF(COUNT(F49:J49)&gt;=3,LARGE(F49:J49,3),"0")</f>
        <v>0</v>
      </c>
      <c r="Q49">
        <f>SUM(N49:P49)+K49</f>
        <v>273</v>
      </c>
    </row>
    <row r="50" spans="2:17" x14ac:dyDescent="0.25">
      <c r="B50" s="11" t="s">
        <v>27</v>
      </c>
      <c r="C50" s="31">
        <v>6832</v>
      </c>
      <c r="D50" s="13" t="s">
        <v>29</v>
      </c>
      <c r="E50" s="16" t="s">
        <v>28</v>
      </c>
      <c r="F50" s="12"/>
      <c r="G50" s="13">
        <v>242</v>
      </c>
      <c r="H50" s="29"/>
      <c r="I50" s="30"/>
      <c r="J50" s="29"/>
      <c r="K50" s="9">
        <v>0</v>
      </c>
      <c r="L50" s="25">
        <f>G50</f>
        <v>242</v>
      </c>
      <c r="N50">
        <f>IF(COUNT(F50,G50,H50,I50,J50)&gt;=1,LARGE(F50:J50,1),"0")</f>
        <v>242</v>
      </c>
      <c r="O50" t="str">
        <f>IF(COUNT(F50:J50)&gt;=2,LARGE(F50:J50,2),"0")</f>
        <v>0</v>
      </c>
      <c r="P50" t="str">
        <f>IF(COUNT(F50:J50)&gt;=3,LARGE(F50:J50,3),"0")</f>
        <v>0</v>
      </c>
      <c r="Q50">
        <f>SUM(N50:P50)+K50</f>
        <v>242</v>
      </c>
    </row>
    <row r="51" spans="2:17" x14ac:dyDescent="0.25">
      <c r="F51" s="19">
        <v>0</v>
      </c>
      <c r="G51" s="19">
        <v>3</v>
      </c>
      <c r="H51" s="19">
        <v>1</v>
      </c>
      <c r="I51" s="19">
        <v>4</v>
      </c>
      <c r="J51" s="19">
        <v>2</v>
      </c>
      <c r="K51" s="19"/>
      <c r="L51" s="14"/>
      <c r="N51">
        <f t="shared" ref="N51" si="9">IF(COUNT(F51,G51,H51,I51,J51)&gt;=1,LARGE(F51:J51,1),"0")</f>
        <v>4</v>
      </c>
      <c r="O51">
        <f t="shared" ref="O51" si="10">IF(COUNT(F51:J51)&gt;=2,LARGE(F51:J51,2),"0")</f>
        <v>3</v>
      </c>
      <c r="P51">
        <f t="shared" ref="P51" si="11">IF(COUNT(F51:J51)&gt;=3,LARGE(F51:J51,3),"0")</f>
        <v>2</v>
      </c>
      <c r="Q51">
        <f t="shared" ref="Q51" si="12">SUM(N51:P51)+K51</f>
        <v>9</v>
      </c>
    </row>
    <row r="53" spans="2:17" x14ac:dyDescent="0.25">
      <c r="F53" s="5" t="s">
        <v>4</v>
      </c>
      <c r="G53" s="5" t="s">
        <v>39</v>
      </c>
      <c r="H53" s="5" t="s">
        <v>38</v>
      </c>
      <c r="I53" s="5" t="s">
        <v>44</v>
      </c>
      <c r="J53" s="5"/>
      <c r="K53" s="8" t="s">
        <v>5</v>
      </c>
    </row>
    <row r="54" spans="2:17" x14ac:dyDescent="0.25">
      <c r="B54" s="20" t="s">
        <v>42</v>
      </c>
      <c r="C54" s="21"/>
      <c r="D54" s="21"/>
      <c r="E54" s="22"/>
      <c r="F54" s="19">
        <f>F51+F41+F28</f>
        <v>8</v>
      </c>
      <c r="G54" s="19">
        <f>G51+G41+G28</f>
        <v>13</v>
      </c>
      <c r="H54" s="19">
        <f>H51+H41+H28</f>
        <v>18</v>
      </c>
      <c r="I54" s="19">
        <f>I51+I41+I28</f>
        <v>23</v>
      </c>
      <c r="J54" s="19">
        <v>15</v>
      </c>
      <c r="K54" s="19"/>
    </row>
  </sheetData>
  <sortState ref="B17:L25">
    <sortCondition descending="1" ref="L17:L25"/>
  </sortState>
  <mergeCells count="1"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dcterms:created xsi:type="dcterms:W3CDTF">2024-04-30T15:32:56Z</dcterms:created>
  <dcterms:modified xsi:type="dcterms:W3CDTF">2024-10-30T15:29:34Z</dcterms:modified>
</cp:coreProperties>
</file>